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1кв" sheetId="23" r:id="rId1"/>
    <sheet name="2кв" sheetId="24" r:id="rId2"/>
    <sheet name="3кв" sheetId="25" r:id="rId3"/>
    <sheet name="4кв" sheetId="26" r:id="rId4"/>
    <sheet name="отчет" sheetId="27" r:id="rId5"/>
  </sheets>
  <definedNames>
    <definedName name="_xlnm.Print_Area" localSheetId="0">'1кв'!$A$1:$E$57</definedName>
    <definedName name="_xlnm.Print_Area" localSheetId="1">'2кв'!$A$1:$E$59</definedName>
    <definedName name="_xlnm.Print_Area" localSheetId="2">'3кв'!$A$1:$E$58</definedName>
    <definedName name="_xlnm.Print_Area" localSheetId="3">'4кв'!$A$1:$E$56</definedName>
    <definedName name="_xlnm.Print_Area" localSheetId="4">отчет!$A$1:$C$47</definedName>
  </definedNames>
  <calcPr calcId="152511"/>
</workbook>
</file>

<file path=xl/calcChain.xml><?xml version="1.0" encoding="utf-8"?>
<calcChain xmlns="http://schemas.openxmlformats.org/spreadsheetml/2006/main">
  <c r="C28" i="27" l="1"/>
  <c r="C33" i="27"/>
  <c r="C31" i="27"/>
  <c r="C30" i="27"/>
  <c r="C27" i="27"/>
  <c r="C20" i="27"/>
  <c r="C21" i="27"/>
  <c r="C22" i="27"/>
  <c r="C23" i="27"/>
  <c r="C24" i="27"/>
  <c r="C25" i="27"/>
  <c r="C26" i="27"/>
  <c r="C13" i="27"/>
  <c r="C6" i="27"/>
  <c r="C39" i="27"/>
  <c r="E30" i="26" l="1"/>
  <c r="B54" i="26"/>
  <c r="B53" i="26"/>
  <c r="B52" i="26"/>
  <c r="E23" i="26"/>
  <c r="E22" i="26"/>
  <c r="E32" i="26" l="1"/>
  <c r="B55" i="26" s="1"/>
  <c r="E31" i="25"/>
  <c r="E32" i="25"/>
  <c r="E30" i="25"/>
  <c r="E32" i="24" l="1"/>
  <c r="E33" i="24"/>
  <c r="E31" i="24"/>
  <c r="B56" i="25" l="1"/>
  <c r="B55" i="25"/>
  <c r="B54" i="25"/>
  <c r="E23" i="25"/>
  <c r="E22" i="25"/>
  <c r="B57" i="24"/>
  <c r="B56" i="24"/>
  <c r="B55" i="24"/>
  <c r="E23" i="24"/>
  <c r="E22" i="24"/>
  <c r="E35" i="24" s="1"/>
  <c r="B58" i="24" s="1"/>
  <c r="E34" i="25" l="1"/>
  <c r="B57" i="25"/>
  <c r="E29" i="23"/>
  <c r="B55" i="23" l="1"/>
  <c r="C16" i="27" s="1"/>
  <c r="E30" i="23" l="1"/>
  <c r="B54" i="23"/>
  <c r="C15" i="27" s="1"/>
  <c r="B53" i="23"/>
  <c r="C14" i="27" s="1"/>
  <c r="E23" i="23"/>
  <c r="E22" i="23"/>
  <c r="C19" i="27" s="1"/>
  <c r="C17" i="27" l="1"/>
  <c r="C34" i="27" s="1"/>
  <c r="E33" i="23"/>
  <c r="B56" i="23" s="1"/>
  <c r="B57" i="23" s="1"/>
  <c r="B52" i="24" s="1"/>
  <c r="B59" i="24" s="1"/>
  <c r="B51" i="25" s="1"/>
  <c r="B58" i="25" s="1"/>
  <c r="B49" i="26" s="1"/>
  <c r="B56" i="26" s="1"/>
</calcChain>
</file>

<file path=xl/sharedStrings.xml><?xml version="1.0" encoding="utf-8"?>
<sst xmlns="http://schemas.openxmlformats.org/spreadsheetml/2006/main" count="360" uniqueCount="129">
  <si>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</si>
  <si>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</si>
  <si>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</si>
  <si>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</si>
  <si>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</si>
  <si>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</si>
  <si>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</si>
  <si>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</si>
  <si>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</si>
  <si>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</si>
  <si>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</si>
  <si>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</si>
  <si>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</si>
  <si>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</si>
  <si>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</si>
  <si>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</si>
  <si>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</si>
  <si>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</si>
  <si>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</si>
  <si>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</si>
  <si>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</si>
  <si>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</si>
  <si>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</si>
  <si>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</si>
  <si>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пер.Шмидта,17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</si>
  <si>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 от   01.02.2015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</si>
  <si>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пер.Шмидта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</si>
  <si>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</si>
  <si>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</si>
  <si>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</si>
  <si>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</si>
  <si>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</si>
  <si>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</si>
  <si>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Оплачено </t>
  </si>
  <si>
    <t>Расходы по содержанию и тек.ремонту</t>
  </si>
  <si>
    <t xml:space="preserve">Итого остаток на конец  квартала </t>
  </si>
  <si>
    <t xml:space="preserve">Остаток на начало квартала </t>
  </si>
  <si>
    <t>определена приложением № 9 к договору</t>
  </si>
  <si>
    <t xml:space="preserve">Расходы по управлению МКД </t>
  </si>
  <si>
    <t>Услуги по содержанию многоквартирного дома</t>
  </si>
  <si>
    <t>интернет ТТК</t>
  </si>
  <si>
    <t>февраль</t>
  </si>
  <si>
    <t>интернет Ростелеком</t>
  </si>
  <si>
    <t>интернет Квант-телеком</t>
  </si>
  <si>
    <t>Дератизация, дезинсекция (по заявке собственников)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</si>
  <si>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</si>
  <si>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</si>
  <si>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</si>
  <si>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</si>
  <si>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28 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от 28.11.2021</t>
    </r>
  </si>
  <si>
    <t>Заказчик - Собственники МКД, в лице председателя совета МКД Назаренко В.В.</t>
  </si>
  <si>
    <t>ч/ч</t>
  </si>
  <si>
    <t>Общая площадь квартир - 2106,6м2</t>
  </si>
  <si>
    <t>за 1 квартал 2023 года</t>
  </si>
  <si>
    <t>"31" 03 2023 г.</t>
  </si>
  <si>
    <r>
      <t xml:space="preserve">именуемый в дальнейшем "Заказчик", в лице </t>
    </r>
    <r>
      <rPr>
        <u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Назаренко Веры Владимировны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</si>
  <si>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</si>
  <si>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Опиловка деревьев (кв.19)</t>
  </si>
  <si>
    <t>Замена окон (смета)</t>
  </si>
  <si>
    <t>январь</t>
  </si>
  <si>
    <t xml:space="preserve">           2. Всего за период с "01" 01 2023 г. по "31" 03 2023 г. выполнено работ (оказано услуг) на общую сумму сто восемьдесят одна тысяча триста шестьдесят девять рублей 75 копеек</t>
  </si>
  <si>
    <t>Исполнитель - ООО ЖКХ "Локомотив", в лице директора  Бовкун А.А.</t>
  </si>
  <si>
    <t>Предъявлено населению 177871,63</t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</si>
  <si>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</si>
  <si>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</si>
  <si>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</si>
  <si>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</si>
  <si>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</si>
  <si>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</si>
  <si>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>покраска урн - 2 шт.</t>
  </si>
  <si>
    <t>май</t>
  </si>
  <si>
    <t>июнь</t>
  </si>
  <si>
    <t>Окраска МАФ и скамеек (кв19)</t>
  </si>
  <si>
    <t>покраска стоек под козырек (кв19)</t>
  </si>
  <si>
    <t>Поверка, ремонт ОДПУ ГВС, ТЭ</t>
  </si>
  <si>
    <t xml:space="preserve">           2. Всего за период с "01" 04 2023 г. по "30" 06 2023 г. выполнено работ (оказано услуг) на общую сумму двести четыре тысячи триста тридцать два рубля 90 копеек</t>
  </si>
  <si>
    <t>Предъявлено населению 167501,89</t>
  </si>
  <si>
    <t>частчная штукатурка швов</t>
  </si>
  <si>
    <t>замена затвора отопления</t>
  </si>
  <si>
    <t>обработка герметиком швов стены(кв17/1)</t>
  </si>
  <si>
    <t xml:space="preserve">июль </t>
  </si>
  <si>
    <t>сентябрь</t>
  </si>
  <si>
    <t xml:space="preserve">           2. Всего за период с "01" 07 2023 г. по "30" 09 2023 г. выполнено работ (оказано услуг) на общую сумму сто шестьдесят тысяч триста пятьдесят рублей 05 копеек</t>
  </si>
  <si>
    <t>Предъявлено населению 179306,75</t>
  </si>
  <si>
    <t>за 4 квартал 2023 года</t>
  </si>
  <si>
    <t>31.12.2023 г.</t>
  </si>
  <si>
    <t>4 квартал</t>
  </si>
  <si>
    <t>ноябрь</t>
  </si>
  <si>
    <t>Ремонт двери вподьезде (кв.40)</t>
  </si>
  <si>
    <t xml:space="preserve">           2. Всего за период с "01"  10  2023 г. по "31" 12 2023 г. выполнено работ (оказано услуг) на общую сумму сто шестьдесят тысяч сто двадцать три рубля 82 копейки.</t>
  </si>
  <si>
    <t>Предъявлено населению 178620,27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</si>
  <si>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</si>
  <si>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</si>
  <si>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</si>
  <si>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</si>
  <si>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</si>
  <si>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</si>
  <si>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</si>
  <si>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</si>
  <si>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Квант телеком</t>
  </si>
  <si>
    <t>Оплачено за размещение оборудования в МОП интернет ТТК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</si>
  <si>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</si>
  <si>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</si>
  <si>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</si>
  <si>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</si>
  <si>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Итого расходов</t>
  </si>
  <si>
    <t>Остаток средств на 01.01.2024</t>
  </si>
  <si>
    <t>Справочно:</t>
  </si>
  <si>
    <t>Задолженность населения по оплате на 01.01.2023 г.</t>
  </si>
  <si>
    <t>Задолженность населения по оплате на 01.01.2024 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</si>
  <si>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</si>
  <si>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</si>
  <si>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</si>
  <si>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год.</t>
  </si>
  <si>
    <t>Предложение по структуре тарифа на 2024 год.</t>
  </si>
  <si>
    <t>_____________________________________________</t>
  </si>
  <si>
    <t>по ж.д. пер. Шмидта, д. 17</t>
  </si>
  <si>
    <t>Начислено всего 703300,54</t>
  </si>
  <si>
    <t>* горячая вода на СОИ - 37608,611</t>
  </si>
  <si>
    <t>* водоотведение на СОИ- 13819,56</t>
  </si>
  <si>
    <t>* холодная вода на СОИ - 2893,86</t>
  </si>
  <si>
    <t>* электроэнергия на СОИ- 27615,81</t>
  </si>
  <si>
    <t>Электроэнергия на СОИ</t>
  </si>
  <si>
    <t>Горячая вода на СОИ</t>
  </si>
  <si>
    <t>Водоотведение на СОИ</t>
  </si>
  <si>
    <t>Холодная вода на СОИ</t>
  </si>
  <si>
    <t>Непредвиденные работы 49,6 ч/ч</t>
  </si>
  <si>
    <t xml:space="preserve">   * Замена окон (смета)</t>
  </si>
  <si>
    <t xml:space="preserve">   * Поверка, ремонт ОДПУ ГВС, ТЭ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</si>
</sst>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4" fillId="0" borderId="0"/>
    <xf numFmtId="0" fontId="15" fillId="0" borderId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0" fillId="0" borderId="0" xfId="0" applyFont="1"/>
    <xf numFmtId="43" fontId="4" fillId="0" borderId="0" xfId="0" applyNumberFormat="1" applyFont="1"/>
    <xf numFmtId="0" fontId="11" fillId="0" borderId="0" xfId="0" applyFont="1"/>
    <xf numFmtId="164" fontId="7" fillId="0" borderId="0" xfId="0" applyNumberFormat="1" applyFont="1"/>
    <xf numFmtId="0" fontId="12" fillId="0" borderId="3" xfId="0" applyFont="1" applyBorder="1" applyAlignment="1">
      <alignment wrapText="1"/>
    </xf>
    <xf numFmtId="0" fontId="12" fillId="0" borderId="3" xfId="0" applyFont="1" applyBorder="1" applyAlignment="1">
      <alignment horizontal="center"/>
    </xf>
    <xf numFmtId="43" fontId="4" fillId="0" borderId="0" xfId="1" applyFont="1"/>
    <xf numFmtId="0" fontId="5" fillId="0" borderId="0" xfId="0" applyFont="1" applyAlignment="1">
      <alignment horizontal="left" wrapText="1"/>
    </xf>
    <xf numFmtId="39" fontId="4" fillId="2" borderId="1" xfId="1" applyNumberFormat="1" applyFont="1" applyFill="1" applyBorder="1" applyAlignment="1">
      <alignment horizontal="right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2" fillId="3" borderId="3" xfId="0" applyFont="1" applyFill="1" applyBorder="1" applyAlignment="1">
      <alignment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/>
    <xf numFmtId="0" fontId="17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6" fillId="0" borderId="0" xfId="0" applyNumberFormat="1" applyFont="1"/>
    <xf numFmtId="0" fontId="3" fillId="0" borderId="0" xfId="0" applyFont="1" applyAlignment="1">
      <alignment horizontal="left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164" fontId="4" fillId="0" borderId="1" xfId="1" applyNumberFormat="1" applyFont="1" applyBorder="1" applyAlignment="1">
      <alignment horizontal="right"/>
    </xf>
    <xf numFmtId="0" fontId="4" fillId="0" borderId="4" xfId="0" applyFont="1" applyBorder="1" applyAlignment="1">
      <alignment vertical="center" wrapText="1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0" fontId="12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3" fontId="7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7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topLeftCell="A22" zoomScaleSheetLayoutView="100" workbookViewId="0">
      <selection activeCell="A31" sqref="A31"/>
    </sheetView>
  </sheetViews>
  <sheetFormatPr defaultColWidth="9.140625" defaultRowHeight="15" x14ac:dyDescent="0.25"/>
  <cols>
    <col min="1" max="1" width="35.140625" style="2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2.85546875" style="2" customWidth="1"/>
    <col min="9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3.75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53</v>
      </c>
      <c r="B3" s="40"/>
      <c r="C3" s="40"/>
      <c r="D3" s="40"/>
      <c r="E3" s="40"/>
    </row>
    <row r="4" spans="1:5" s="1" customFormat="1" ht="15.75" customHeight="1" x14ac:dyDescent="0.25">
      <c r="A4" s="22" t="s">
        <v>13</v>
      </c>
      <c r="B4" s="4"/>
      <c r="C4" s="4"/>
      <c r="D4" s="41" t="s">
        <v>54</v>
      </c>
      <c r="E4" s="41"/>
    </row>
    <row r="5" spans="1:5" x14ac:dyDescent="0.25">
      <c r="A5" s="27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36" t="s">
        <v>24</v>
      </c>
      <c r="B7" s="36"/>
      <c r="C7" s="36"/>
      <c r="D7" s="36"/>
      <c r="E7" s="36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2" t="s">
        <v>55</v>
      </c>
      <c r="B9" s="42"/>
      <c r="C9" s="42"/>
      <c r="D9" s="42"/>
      <c r="E9" s="42"/>
    </row>
    <row r="10" spans="1:5" ht="25.5" customHeight="1" x14ac:dyDescent="0.25">
      <c r="A10" s="45" t="s">
        <v>14</v>
      </c>
      <c r="B10" s="46"/>
      <c r="C10" s="46"/>
      <c r="D10" s="46"/>
      <c r="E10" s="46"/>
    </row>
    <row r="11" spans="1:5" ht="30" customHeight="1" x14ac:dyDescent="0.25">
      <c r="A11" s="42" t="s">
        <v>49</v>
      </c>
      <c r="B11" s="42"/>
      <c r="C11" s="42"/>
      <c r="D11" s="42"/>
      <c r="E11" s="42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2" t="s">
        <v>22</v>
      </c>
      <c r="B13" s="42"/>
      <c r="C13" s="42"/>
      <c r="D13" s="42"/>
      <c r="E13" s="42"/>
    </row>
    <row r="14" spans="1:5" ht="11.25" customHeight="1" x14ac:dyDescent="0.25">
      <c r="A14" s="44" t="s">
        <v>2</v>
      </c>
      <c r="B14" s="47"/>
      <c r="C14" s="47"/>
      <c r="D14" s="47"/>
      <c r="E14" s="47"/>
    </row>
    <row r="15" spans="1:5" x14ac:dyDescent="0.25">
      <c r="A15" s="42" t="s">
        <v>56</v>
      </c>
      <c r="B15" s="42"/>
      <c r="C15" s="42"/>
      <c r="D15" s="42"/>
      <c r="E15" s="42"/>
    </row>
    <row r="16" spans="1:5" ht="10.5" customHeight="1" x14ac:dyDescent="0.25">
      <c r="A16" s="44" t="s">
        <v>16</v>
      </c>
      <c r="B16" s="47"/>
      <c r="C16" s="47"/>
      <c r="D16" s="47"/>
      <c r="E16" s="47"/>
    </row>
    <row r="17" spans="1:8" ht="30.75" customHeight="1" x14ac:dyDescent="0.25">
      <c r="A17" s="42" t="s">
        <v>17</v>
      </c>
      <c r="B17" s="42"/>
      <c r="C17" s="42"/>
      <c r="D17" s="42"/>
      <c r="E17" s="42"/>
    </row>
    <row r="18" spans="1:8" ht="63.75" customHeight="1" x14ac:dyDescent="0.25">
      <c r="A18" s="42" t="s">
        <v>25</v>
      </c>
      <c r="B18" s="42"/>
      <c r="C18" s="42"/>
      <c r="D18" s="42"/>
      <c r="E18" s="42"/>
    </row>
    <row r="19" spans="1:8" ht="33.75" customHeight="1" x14ac:dyDescent="0.25">
      <c r="A19" s="43" t="s">
        <v>26</v>
      </c>
      <c r="B19" s="43"/>
      <c r="C19" s="43"/>
      <c r="D19" s="43"/>
      <c r="E19" s="43"/>
    </row>
    <row r="20" spans="1:8" x14ac:dyDescent="0.25">
      <c r="A20" s="43"/>
      <c r="B20" s="43"/>
      <c r="C20" s="43"/>
      <c r="D20" s="43"/>
      <c r="E20" s="43"/>
      <c r="F20" s="2">
        <v>2106.6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6" t="s">
        <v>39</v>
      </c>
      <c r="B22" s="8" t="s">
        <v>37</v>
      </c>
      <c r="C22" s="3" t="s">
        <v>4</v>
      </c>
      <c r="D22" s="3">
        <v>14.16</v>
      </c>
      <c r="E22" s="7">
        <f>D22*F20*G20</f>
        <v>89488.367999999988</v>
      </c>
      <c r="H22" s="16"/>
    </row>
    <row r="23" spans="1:8" x14ac:dyDescent="0.25">
      <c r="A23" s="6" t="s">
        <v>38</v>
      </c>
      <c r="B23" s="8" t="s">
        <v>23</v>
      </c>
      <c r="C23" s="3" t="s">
        <v>4</v>
      </c>
      <c r="D23" s="3">
        <v>5.42</v>
      </c>
      <c r="E23" s="7">
        <f>D23*F20*G20</f>
        <v>34253.315999999999</v>
      </c>
      <c r="H23" s="16"/>
    </row>
    <row r="24" spans="1:8" ht="30" x14ac:dyDescent="0.25">
      <c r="A24" s="6" t="s">
        <v>44</v>
      </c>
      <c r="B24" s="8" t="s">
        <v>28</v>
      </c>
      <c r="C24" s="3" t="s">
        <v>29</v>
      </c>
      <c r="D24" s="3"/>
      <c r="E24" s="7">
        <v>0</v>
      </c>
      <c r="H24" s="16"/>
    </row>
    <row r="25" spans="1:8" x14ac:dyDescent="0.25">
      <c r="A25" s="6" t="s">
        <v>47</v>
      </c>
      <c r="B25" s="8" t="s">
        <v>28</v>
      </c>
      <c r="C25" s="3" t="s">
        <v>29</v>
      </c>
      <c r="D25" s="3"/>
      <c r="E25" s="24">
        <v>5718.15</v>
      </c>
      <c r="H25" s="16"/>
    </row>
    <row r="26" spans="1:8" x14ac:dyDescent="0.25">
      <c r="A26" s="6" t="s">
        <v>46</v>
      </c>
      <c r="B26" s="8" t="s">
        <v>28</v>
      </c>
      <c r="C26" s="3" t="s">
        <v>29</v>
      </c>
      <c r="D26" s="3"/>
      <c r="E26" s="24">
        <v>7641.66</v>
      </c>
      <c r="H26" s="16"/>
    </row>
    <row r="27" spans="1:8" x14ac:dyDescent="0.25">
      <c r="A27" s="6" t="s">
        <v>45</v>
      </c>
      <c r="B27" s="8" t="s">
        <v>28</v>
      </c>
      <c r="C27" s="3" t="s">
        <v>29</v>
      </c>
      <c r="D27" s="3"/>
      <c r="E27" s="23">
        <v>707.45</v>
      </c>
      <c r="H27" s="16"/>
    </row>
    <row r="28" spans="1:8" x14ac:dyDescent="0.25">
      <c r="A28" s="6" t="s">
        <v>48</v>
      </c>
      <c r="B28" s="8" t="s">
        <v>28</v>
      </c>
      <c r="C28" s="3" t="s">
        <v>29</v>
      </c>
      <c r="D28" s="3"/>
      <c r="E28" s="24">
        <v>2856.68</v>
      </c>
      <c r="H28" s="16"/>
    </row>
    <row r="29" spans="1:8" x14ac:dyDescent="0.25">
      <c r="A29" s="6" t="s">
        <v>27</v>
      </c>
      <c r="B29" s="8" t="s">
        <v>28</v>
      </c>
      <c r="C29" s="3" t="s">
        <v>29</v>
      </c>
      <c r="D29" s="3"/>
      <c r="E29" s="7">
        <f>596.93+1184.36</f>
        <v>1781.29</v>
      </c>
      <c r="H29" s="16"/>
    </row>
    <row r="30" spans="1:8" x14ac:dyDescent="0.25">
      <c r="A30" s="19" t="s">
        <v>57</v>
      </c>
      <c r="B30" s="8" t="s">
        <v>59</v>
      </c>
      <c r="C30" s="3" t="s">
        <v>51</v>
      </c>
      <c r="D30" s="3">
        <v>6</v>
      </c>
      <c r="E30" s="7">
        <f>D30*235.95</f>
        <v>1415.6999999999998</v>
      </c>
      <c r="H30" s="16"/>
    </row>
    <row r="31" spans="1:8" x14ac:dyDescent="0.25">
      <c r="A31" s="31" t="s">
        <v>58</v>
      </c>
      <c r="B31" s="8" t="s">
        <v>41</v>
      </c>
      <c r="C31" s="3" t="s">
        <v>29</v>
      </c>
      <c r="D31" s="3"/>
      <c r="E31" s="7">
        <v>37507.14</v>
      </c>
      <c r="H31" s="16"/>
    </row>
    <row r="32" spans="1:8" x14ac:dyDescent="0.25">
      <c r="A32" s="19"/>
      <c r="B32" s="8"/>
      <c r="C32" s="3"/>
      <c r="D32" s="3"/>
      <c r="E32" s="7"/>
      <c r="H32" s="16"/>
    </row>
    <row r="33" spans="1:5" s="12" customFormat="1" x14ac:dyDescent="0.25">
      <c r="A33" s="9" t="s">
        <v>30</v>
      </c>
      <c r="B33" s="20"/>
      <c r="C33" s="10"/>
      <c r="D33" s="10"/>
      <c r="E33" s="11">
        <f>SUM(E22:E32)</f>
        <v>181369.75400000002</v>
      </c>
    </row>
    <row r="35" spans="1:5" ht="29.25" customHeight="1" x14ac:dyDescent="0.25">
      <c r="A35" s="49" t="s">
        <v>60</v>
      </c>
      <c r="B35" s="49"/>
      <c r="C35" s="49"/>
      <c r="D35" s="49"/>
      <c r="E35" s="49"/>
    </row>
    <row r="36" spans="1:5" ht="29.25" customHeight="1" x14ac:dyDescent="0.25">
      <c r="A36" s="42" t="s">
        <v>21</v>
      </c>
      <c r="B36" s="42"/>
      <c r="C36" s="42"/>
      <c r="D36" s="42"/>
      <c r="E36" s="42"/>
    </row>
    <row r="37" spans="1:5" x14ac:dyDescent="0.25">
      <c r="A37" s="42" t="s">
        <v>20</v>
      </c>
      <c r="B37" s="42"/>
      <c r="C37" s="42"/>
      <c r="D37" s="42"/>
      <c r="E37" s="42"/>
    </row>
    <row r="38" spans="1:5" ht="29.25" customHeight="1" x14ac:dyDescent="0.25">
      <c r="A38" s="42" t="s">
        <v>31</v>
      </c>
      <c r="B38" s="42"/>
      <c r="C38" s="42"/>
      <c r="D38" s="42"/>
      <c r="E38" s="42"/>
    </row>
    <row r="39" spans="1:5" x14ac:dyDescent="0.25">
      <c r="A39" s="42" t="s">
        <v>18</v>
      </c>
      <c r="B39" s="42"/>
      <c r="C39" s="42"/>
      <c r="D39" s="42"/>
      <c r="E39" s="42"/>
    </row>
    <row r="40" spans="1:5" x14ac:dyDescent="0.25">
      <c r="A40" s="50" t="s">
        <v>5</v>
      </c>
      <c r="B40" s="50"/>
      <c r="C40" s="50"/>
      <c r="D40" s="50"/>
      <c r="E40" s="50"/>
    </row>
    <row r="41" spans="1:5" x14ac:dyDescent="0.25">
      <c r="A41" s="42" t="s">
        <v>18</v>
      </c>
      <c r="B41" s="42"/>
      <c r="C41" s="42"/>
      <c r="D41" s="42"/>
      <c r="E41" s="42"/>
    </row>
    <row r="42" spans="1:5" x14ac:dyDescent="0.25">
      <c r="A42" s="51" t="s">
        <v>61</v>
      </c>
      <c r="B42" s="51"/>
      <c r="C42" s="51"/>
      <c r="D42" s="51"/>
      <c r="E42" s="51"/>
    </row>
    <row r="43" spans="1:5" x14ac:dyDescent="0.25">
      <c r="B43" s="48" t="s">
        <v>19</v>
      </c>
      <c r="C43" s="48"/>
      <c r="D43" s="48"/>
      <c r="E43" s="5" t="s">
        <v>6</v>
      </c>
    </row>
    <row r="44" spans="1:5" x14ac:dyDescent="0.25">
      <c r="A44" s="26"/>
      <c r="B44" s="26"/>
      <c r="C44" s="26"/>
      <c r="D44" s="26"/>
      <c r="E44" s="26"/>
    </row>
    <row r="45" spans="1:5" x14ac:dyDescent="0.25">
      <c r="A45" s="51" t="s">
        <v>50</v>
      </c>
      <c r="B45" s="51"/>
      <c r="C45" s="51"/>
      <c r="D45" s="51"/>
      <c r="E45" s="51"/>
    </row>
    <row r="46" spans="1:5" x14ac:dyDescent="0.25">
      <c r="B46" s="48" t="s">
        <v>19</v>
      </c>
      <c r="C46" s="48"/>
      <c r="D46" s="48"/>
      <c r="E46" s="5" t="s">
        <v>6</v>
      </c>
    </row>
    <row r="48" spans="1:5" x14ac:dyDescent="0.25">
      <c r="A48" s="17" t="s">
        <v>52</v>
      </c>
    </row>
    <row r="49" spans="1:2" x14ac:dyDescent="0.25">
      <c r="A49" s="12" t="s">
        <v>32</v>
      </c>
    </row>
    <row r="50" spans="1:2" x14ac:dyDescent="0.25">
      <c r="A50" s="2" t="s">
        <v>36</v>
      </c>
      <c r="B50" s="13">
        <v>28155.8</v>
      </c>
    </row>
    <row r="51" spans="1:2" x14ac:dyDescent="0.25">
      <c r="A51" s="25" t="s">
        <v>62</v>
      </c>
      <c r="B51" s="14"/>
    </row>
    <row r="52" spans="1:2" x14ac:dyDescent="0.25">
      <c r="A52" s="2" t="s">
        <v>33</v>
      </c>
      <c r="B52" s="14">
        <v>175807.07</v>
      </c>
    </row>
    <row r="53" spans="1:2" x14ac:dyDescent="0.25">
      <c r="A53" s="2" t="s">
        <v>42</v>
      </c>
      <c r="B53" s="14">
        <f>350*3</f>
        <v>1050</v>
      </c>
    </row>
    <row r="54" spans="1:2" x14ac:dyDescent="0.25">
      <c r="A54" s="2" t="s">
        <v>40</v>
      </c>
      <c r="B54" s="21">
        <f>3*330</f>
        <v>990</v>
      </c>
    </row>
    <row r="55" spans="1:2" x14ac:dyDescent="0.25">
      <c r="A55" s="2" t="s">
        <v>43</v>
      </c>
      <c r="B55" s="21">
        <f>3*150</f>
        <v>450</v>
      </c>
    </row>
    <row r="56" spans="1:2" x14ac:dyDescent="0.25">
      <c r="A56" s="2" t="s">
        <v>34</v>
      </c>
      <c r="B56" s="14">
        <f>E33</f>
        <v>181369.75400000002</v>
      </c>
    </row>
    <row r="57" spans="1:2" x14ac:dyDescent="0.25">
      <c r="A57" s="15" t="s">
        <v>35</v>
      </c>
      <c r="B57" s="18">
        <f>B50+B52+B53+B54+B55-B56</f>
        <v>25083.11599999998</v>
      </c>
    </row>
    <row r="59" spans="1:2" x14ac:dyDescent="0.25">
      <c r="B59" s="2">
        <v>28155.8</v>
      </c>
    </row>
  </sheetData>
  <mergeCells count="30">
    <mergeCell ref="B46:D46"/>
    <mergeCell ref="A20:E20"/>
    <mergeCell ref="A35:E35"/>
    <mergeCell ref="A36:E36"/>
    <mergeCell ref="A37:E37"/>
    <mergeCell ref="A38:E38"/>
    <mergeCell ref="A39:E39"/>
    <mergeCell ref="A40:E40"/>
    <mergeCell ref="A41:E41"/>
    <mergeCell ref="A42:E42"/>
    <mergeCell ref="B43:D43"/>
    <mergeCell ref="A45:E45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topLeftCell="A22" zoomScaleSheetLayoutView="100" workbookViewId="0">
      <selection activeCell="A30" sqref="A30"/>
    </sheetView>
  </sheetViews>
  <sheetFormatPr defaultColWidth="9.140625" defaultRowHeight="15" x14ac:dyDescent="0.25"/>
  <cols>
    <col min="1" max="1" width="35.140625" style="2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2.85546875" style="2" customWidth="1"/>
    <col min="9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3.75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63</v>
      </c>
      <c r="B3" s="40"/>
      <c r="C3" s="40"/>
      <c r="D3" s="40"/>
      <c r="E3" s="40"/>
    </row>
    <row r="4" spans="1:5" s="1" customFormat="1" ht="15.75" customHeight="1" x14ac:dyDescent="0.25">
      <c r="A4" s="22" t="s">
        <v>13</v>
      </c>
      <c r="B4" s="4"/>
      <c r="C4" s="4"/>
      <c r="D4" s="41" t="s">
        <v>64</v>
      </c>
      <c r="E4" s="41"/>
    </row>
    <row r="5" spans="1:5" x14ac:dyDescent="0.25">
      <c r="A5" s="30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36" t="s">
        <v>24</v>
      </c>
      <c r="B7" s="36"/>
      <c r="C7" s="36"/>
      <c r="D7" s="36"/>
      <c r="E7" s="36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2" t="s">
        <v>55</v>
      </c>
      <c r="B9" s="42"/>
      <c r="C9" s="42"/>
      <c r="D9" s="42"/>
      <c r="E9" s="42"/>
    </row>
    <row r="10" spans="1:5" ht="25.5" customHeight="1" x14ac:dyDescent="0.25">
      <c r="A10" s="45" t="s">
        <v>14</v>
      </c>
      <c r="B10" s="46"/>
      <c r="C10" s="46"/>
      <c r="D10" s="46"/>
      <c r="E10" s="46"/>
    </row>
    <row r="11" spans="1:5" ht="30" customHeight="1" x14ac:dyDescent="0.25">
      <c r="A11" s="42" t="s">
        <v>49</v>
      </c>
      <c r="B11" s="42"/>
      <c r="C11" s="42"/>
      <c r="D11" s="42"/>
      <c r="E11" s="42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2" t="s">
        <v>22</v>
      </c>
      <c r="B13" s="42"/>
      <c r="C13" s="42"/>
      <c r="D13" s="42"/>
      <c r="E13" s="42"/>
    </row>
    <row r="14" spans="1:5" ht="11.25" customHeight="1" x14ac:dyDescent="0.25">
      <c r="A14" s="44" t="s">
        <v>2</v>
      </c>
      <c r="B14" s="47"/>
      <c r="C14" s="47"/>
      <c r="D14" s="47"/>
      <c r="E14" s="47"/>
    </row>
    <row r="15" spans="1:5" x14ac:dyDescent="0.25">
      <c r="A15" s="42" t="s">
        <v>56</v>
      </c>
      <c r="B15" s="42"/>
      <c r="C15" s="42"/>
      <c r="D15" s="42"/>
      <c r="E15" s="42"/>
    </row>
    <row r="16" spans="1:5" ht="10.5" customHeight="1" x14ac:dyDescent="0.25">
      <c r="A16" s="44" t="s">
        <v>16</v>
      </c>
      <c r="B16" s="47"/>
      <c r="C16" s="47"/>
      <c r="D16" s="47"/>
      <c r="E16" s="47"/>
    </row>
    <row r="17" spans="1:8" ht="30.75" customHeight="1" x14ac:dyDescent="0.25">
      <c r="A17" s="42" t="s">
        <v>17</v>
      </c>
      <c r="B17" s="42"/>
      <c r="C17" s="42"/>
      <c r="D17" s="42"/>
      <c r="E17" s="42"/>
    </row>
    <row r="18" spans="1:8" ht="63.75" customHeight="1" x14ac:dyDescent="0.25">
      <c r="A18" s="42" t="s">
        <v>25</v>
      </c>
      <c r="B18" s="42"/>
      <c r="C18" s="42"/>
      <c r="D18" s="42"/>
      <c r="E18" s="42"/>
    </row>
    <row r="19" spans="1:8" ht="33.75" customHeight="1" x14ac:dyDescent="0.25">
      <c r="A19" s="43" t="s">
        <v>26</v>
      </c>
      <c r="B19" s="43"/>
      <c r="C19" s="43"/>
      <c r="D19" s="43"/>
      <c r="E19" s="43"/>
    </row>
    <row r="20" spans="1:8" x14ac:dyDescent="0.25">
      <c r="A20" s="43"/>
      <c r="B20" s="43"/>
      <c r="C20" s="43"/>
      <c r="D20" s="43"/>
      <c r="E20" s="43"/>
      <c r="F20" s="2">
        <v>2106.6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6" t="s">
        <v>39</v>
      </c>
      <c r="B22" s="8" t="s">
        <v>37</v>
      </c>
      <c r="C22" s="3" t="s">
        <v>4</v>
      </c>
      <c r="D22" s="3">
        <v>14.16</v>
      </c>
      <c r="E22" s="7">
        <f>D22*F20*G20</f>
        <v>89488.367999999988</v>
      </c>
      <c r="H22" s="16"/>
    </row>
    <row r="23" spans="1:8" x14ac:dyDescent="0.25">
      <c r="A23" s="6" t="s">
        <v>38</v>
      </c>
      <c r="B23" s="8" t="s">
        <v>23</v>
      </c>
      <c r="C23" s="3" t="s">
        <v>4</v>
      </c>
      <c r="D23" s="3">
        <v>5.42</v>
      </c>
      <c r="E23" s="7">
        <f>D23*F20*G20</f>
        <v>34253.315999999999</v>
      </c>
      <c r="H23" s="16"/>
    </row>
    <row r="24" spans="1:8" ht="30" x14ac:dyDescent="0.25">
      <c r="A24" s="6" t="s">
        <v>44</v>
      </c>
      <c r="B24" s="8" t="s">
        <v>65</v>
      </c>
      <c r="C24" s="3" t="s">
        <v>29</v>
      </c>
      <c r="D24" s="3"/>
      <c r="E24" s="7">
        <v>0</v>
      </c>
      <c r="H24" s="16"/>
    </row>
    <row r="25" spans="1:8" x14ac:dyDescent="0.25">
      <c r="A25" s="6" t="s">
        <v>47</v>
      </c>
      <c r="B25" s="8" t="s">
        <v>65</v>
      </c>
      <c r="C25" s="3" t="s">
        <v>29</v>
      </c>
      <c r="D25" s="3"/>
      <c r="E25" s="24">
        <v>8700.9</v>
      </c>
      <c r="H25" s="16"/>
    </row>
    <row r="26" spans="1:8" x14ac:dyDescent="0.25">
      <c r="A26" s="6" t="s">
        <v>46</v>
      </c>
      <c r="B26" s="8" t="s">
        <v>65</v>
      </c>
      <c r="C26" s="3" t="s">
        <v>29</v>
      </c>
      <c r="D26" s="3"/>
      <c r="E26" s="24">
        <v>7641.66</v>
      </c>
      <c r="H26" s="16"/>
    </row>
    <row r="27" spans="1:8" x14ac:dyDescent="0.25">
      <c r="A27" s="6" t="s">
        <v>45</v>
      </c>
      <c r="B27" s="8" t="s">
        <v>65</v>
      </c>
      <c r="C27" s="3" t="s">
        <v>29</v>
      </c>
      <c r="D27" s="3"/>
      <c r="E27" s="23">
        <v>1626.74</v>
      </c>
      <c r="H27" s="16"/>
    </row>
    <row r="28" spans="1:8" x14ac:dyDescent="0.25">
      <c r="A28" s="6" t="s">
        <v>48</v>
      </c>
      <c r="B28" s="8" t="s">
        <v>65</v>
      </c>
      <c r="C28" s="3" t="s">
        <v>29</v>
      </c>
      <c r="D28" s="3"/>
      <c r="E28" s="24">
        <v>4295.87</v>
      </c>
      <c r="H28" s="16"/>
    </row>
    <row r="29" spans="1:8" x14ac:dyDescent="0.25">
      <c r="A29" s="6" t="s">
        <v>27</v>
      </c>
      <c r="B29" s="8" t="s">
        <v>65</v>
      </c>
      <c r="C29" s="3" t="s">
        <v>29</v>
      </c>
      <c r="D29" s="3"/>
      <c r="E29" s="7">
        <v>3661.18</v>
      </c>
      <c r="H29" s="16"/>
    </row>
    <row r="30" spans="1:8" x14ac:dyDescent="0.25">
      <c r="A30" s="32" t="s">
        <v>74</v>
      </c>
      <c r="B30" s="8" t="s">
        <v>65</v>
      </c>
      <c r="C30" s="3" t="s">
        <v>29</v>
      </c>
      <c r="D30" s="3"/>
      <c r="E30" s="7">
        <v>49332.4</v>
      </c>
      <c r="H30" s="16"/>
    </row>
    <row r="31" spans="1:8" x14ac:dyDescent="0.25">
      <c r="A31" s="19" t="s">
        <v>72</v>
      </c>
      <c r="B31" s="8" t="s">
        <v>70</v>
      </c>
      <c r="C31" s="3" t="s">
        <v>51</v>
      </c>
      <c r="D31" s="3">
        <v>18.399999999999999</v>
      </c>
      <c r="E31" s="7">
        <f>D31*235.95</f>
        <v>4341.4799999999996</v>
      </c>
      <c r="H31" s="16"/>
    </row>
    <row r="32" spans="1:8" x14ac:dyDescent="0.25">
      <c r="A32" s="19" t="s">
        <v>73</v>
      </c>
      <c r="B32" s="8" t="s">
        <v>71</v>
      </c>
      <c r="C32" s="3" t="s">
        <v>51</v>
      </c>
      <c r="D32" s="3">
        <v>3</v>
      </c>
      <c r="E32" s="7">
        <f t="shared" ref="E32:E33" si="0">D32*235.95</f>
        <v>707.84999999999991</v>
      </c>
      <c r="H32" s="16"/>
    </row>
    <row r="33" spans="1:8" x14ac:dyDescent="0.25">
      <c r="A33" s="19" t="s">
        <v>69</v>
      </c>
      <c r="B33" s="8" t="s">
        <v>71</v>
      </c>
      <c r="C33" s="3" t="s">
        <v>51</v>
      </c>
      <c r="D33" s="3">
        <v>1.2</v>
      </c>
      <c r="E33" s="7">
        <f t="shared" si="0"/>
        <v>283.14</v>
      </c>
      <c r="H33" s="16"/>
    </row>
    <row r="34" spans="1:8" x14ac:dyDescent="0.25">
      <c r="A34" s="19"/>
      <c r="B34" s="8"/>
      <c r="C34" s="3"/>
      <c r="D34" s="3"/>
      <c r="E34" s="7"/>
      <c r="H34" s="16"/>
    </row>
    <row r="35" spans="1:8" s="12" customFormat="1" x14ac:dyDescent="0.25">
      <c r="A35" s="9" t="s">
        <v>30</v>
      </c>
      <c r="B35" s="20"/>
      <c r="C35" s="10"/>
      <c r="D35" s="10"/>
      <c r="E35" s="11">
        <f>SUM(E22:E34)</f>
        <v>204332.90399999998</v>
      </c>
    </row>
    <row r="37" spans="1:8" ht="29.25" customHeight="1" x14ac:dyDescent="0.25">
      <c r="A37" s="49" t="s">
        <v>75</v>
      </c>
      <c r="B37" s="49"/>
      <c r="C37" s="49"/>
      <c r="D37" s="49"/>
      <c r="E37" s="49"/>
    </row>
    <row r="38" spans="1:8" ht="29.25" customHeight="1" x14ac:dyDescent="0.25">
      <c r="A38" s="42" t="s">
        <v>21</v>
      </c>
      <c r="B38" s="42"/>
      <c r="C38" s="42"/>
      <c r="D38" s="42"/>
      <c r="E38" s="42"/>
    </row>
    <row r="39" spans="1:8" x14ac:dyDescent="0.25">
      <c r="A39" s="42" t="s">
        <v>20</v>
      </c>
      <c r="B39" s="42"/>
      <c r="C39" s="42"/>
      <c r="D39" s="42"/>
      <c r="E39" s="42"/>
    </row>
    <row r="40" spans="1:8" ht="29.25" customHeight="1" x14ac:dyDescent="0.25">
      <c r="A40" s="42" t="s">
        <v>31</v>
      </c>
      <c r="B40" s="42"/>
      <c r="C40" s="42"/>
      <c r="D40" s="42"/>
      <c r="E40" s="42"/>
    </row>
    <row r="41" spans="1:8" x14ac:dyDescent="0.25">
      <c r="A41" s="42" t="s">
        <v>18</v>
      </c>
      <c r="B41" s="42"/>
      <c r="C41" s="42"/>
      <c r="D41" s="42"/>
      <c r="E41" s="42"/>
    </row>
    <row r="42" spans="1:8" x14ac:dyDescent="0.25">
      <c r="A42" s="50" t="s">
        <v>5</v>
      </c>
      <c r="B42" s="50"/>
      <c r="C42" s="50"/>
      <c r="D42" s="50"/>
      <c r="E42" s="50"/>
    </row>
    <row r="43" spans="1:8" x14ac:dyDescent="0.25">
      <c r="A43" s="42" t="s">
        <v>18</v>
      </c>
      <c r="B43" s="42"/>
      <c r="C43" s="42"/>
      <c r="D43" s="42"/>
      <c r="E43" s="42"/>
    </row>
    <row r="44" spans="1:8" x14ac:dyDescent="0.25">
      <c r="A44" s="51" t="s">
        <v>61</v>
      </c>
      <c r="B44" s="51"/>
      <c r="C44" s="51"/>
      <c r="D44" s="51"/>
      <c r="E44" s="51"/>
    </row>
    <row r="45" spans="1:8" x14ac:dyDescent="0.25">
      <c r="B45" s="48" t="s">
        <v>19</v>
      </c>
      <c r="C45" s="48"/>
      <c r="D45" s="48"/>
      <c r="E45" s="5" t="s">
        <v>6</v>
      </c>
    </row>
    <row r="46" spans="1:8" x14ac:dyDescent="0.25">
      <c r="A46" s="29"/>
      <c r="B46" s="29"/>
      <c r="C46" s="29"/>
      <c r="D46" s="29"/>
      <c r="E46" s="29"/>
    </row>
    <row r="47" spans="1:8" x14ac:dyDescent="0.25">
      <c r="A47" s="51" t="s">
        <v>50</v>
      </c>
      <c r="B47" s="51"/>
      <c r="C47" s="51"/>
      <c r="D47" s="51"/>
      <c r="E47" s="51"/>
    </row>
    <row r="48" spans="1:8" x14ac:dyDescent="0.25">
      <c r="B48" s="48" t="s">
        <v>19</v>
      </c>
      <c r="C48" s="48"/>
      <c r="D48" s="48"/>
      <c r="E48" s="5" t="s">
        <v>6</v>
      </c>
    </row>
    <row r="50" spans="1:2" x14ac:dyDescent="0.25">
      <c r="A50" s="17" t="s">
        <v>52</v>
      </c>
    </row>
    <row r="51" spans="1:2" x14ac:dyDescent="0.25">
      <c r="A51" s="12" t="s">
        <v>32</v>
      </c>
    </row>
    <row r="52" spans="1:2" x14ac:dyDescent="0.25">
      <c r="A52" s="2" t="s">
        <v>36</v>
      </c>
      <c r="B52" s="13">
        <f>'1кв'!B57</f>
        <v>25083.11599999998</v>
      </c>
    </row>
    <row r="53" spans="1:2" x14ac:dyDescent="0.25">
      <c r="A53" s="28" t="s">
        <v>76</v>
      </c>
      <c r="B53" s="14"/>
    </row>
    <row r="54" spans="1:2" x14ac:dyDescent="0.25">
      <c r="A54" s="2" t="s">
        <v>33</v>
      </c>
      <c r="B54" s="14">
        <v>158546.79999999999</v>
      </c>
    </row>
    <row r="55" spans="1:2" x14ac:dyDescent="0.25">
      <c r="A55" s="2" t="s">
        <v>42</v>
      </c>
      <c r="B55" s="14">
        <f>350*3</f>
        <v>1050</v>
      </c>
    </row>
    <row r="56" spans="1:2" x14ac:dyDescent="0.25">
      <c r="A56" s="2" t="s">
        <v>40</v>
      </c>
      <c r="B56" s="21">
        <f>3*330</f>
        <v>990</v>
      </c>
    </row>
    <row r="57" spans="1:2" x14ac:dyDescent="0.25">
      <c r="A57" s="2" t="s">
        <v>43</v>
      </c>
      <c r="B57" s="21">
        <f>3*150</f>
        <v>450</v>
      </c>
    </row>
    <row r="58" spans="1:2" x14ac:dyDescent="0.25">
      <c r="A58" s="2" t="s">
        <v>34</v>
      </c>
      <c r="B58" s="14">
        <f>E35</f>
        <v>204332.90399999998</v>
      </c>
    </row>
    <row r="59" spans="1:2" x14ac:dyDescent="0.25">
      <c r="A59" s="15" t="s">
        <v>35</v>
      </c>
      <c r="B59" s="18">
        <f>B52+B54+B55+B56+B57-B58</f>
        <v>-18212.988000000012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8:D48"/>
    <mergeCell ref="A20:E20"/>
    <mergeCell ref="A37:E37"/>
    <mergeCell ref="A38:E38"/>
    <mergeCell ref="A39:E39"/>
    <mergeCell ref="A40:E40"/>
    <mergeCell ref="A41:E41"/>
    <mergeCell ref="A42:E42"/>
    <mergeCell ref="A43:E43"/>
    <mergeCell ref="A44:E44"/>
    <mergeCell ref="B45:D45"/>
    <mergeCell ref="A47:E4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view="pageBreakPreview" topLeftCell="A22" zoomScaleSheetLayoutView="100" workbookViewId="0">
      <selection activeCell="D30" sqref="D30:D32"/>
    </sheetView>
  </sheetViews>
  <sheetFormatPr defaultColWidth="9.140625" defaultRowHeight="15" x14ac:dyDescent="0.25"/>
  <cols>
    <col min="1" max="1" width="35.140625" style="2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2.85546875" style="2" customWidth="1"/>
    <col min="9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3.75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66</v>
      </c>
      <c r="B3" s="40"/>
      <c r="C3" s="40"/>
      <c r="D3" s="40"/>
      <c r="E3" s="40"/>
    </row>
    <row r="4" spans="1:5" s="1" customFormat="1" ht="15.75" customHeight="1" x14ac:dyDescent="0.25">
      <c r="A4" s="22" t="s">
        <v>13</v>
      </c>
      <c r="B4" s="4"/>
      <c r="C4" s="4"/>
      <c r="D4" s="41" t="s">
        <v>67</v>
      </c>
      <c r="E4" s="41"/>
    </row>
    <row r="5" spans="1:5" x14ac:dyDescent="0.25">
      <c r="A5" s="30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36" t="s">
        <v>24</v>
      </c>
      <c r="B7" s="36"/>
      <c r="C7" s="36"/>
      <c r="D7" s="36"/>
      <c r="E7" s="36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2" t="s">
        <v>55</v>
      </c>
      <c r="B9" s="42"/>
      <c r="C9" s="42"/>
      <c r="D9" s="42"/>
      <c r="E9" s="42"/>
    </row>
    <row r="10" spans="1:5" ht="25.5" customHeight="1" x14ac:dyDescent="0.25">
      <c r="A10" s="45" t="s">
        <v>14</v>
      </c>
      <c r="B10" s="46"/>
      <c r="C10" s="46"/>
      <c r="D10" s="46"/>
      <c r="E10" s="46"/>
    </row>
    <row r="11" spans="1:5" ht="30" customHeight="1" x14ac:dyDescent="0.25">
      <c r="A11" s="42" t="s">
        <v>49</v>
      </c>
      <c r="B11" s="42"/>
      <c r="C11" s="42"/>
      <c r="D11" s="42"/>
      <c r="E11" s="42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2" t="s">
        <v>22</v>
      </c>
      <c r="B13" s="42"/>
      <c r="C13" s="42"/>
      <c r="D13" s="42"/>
      <c r="E13" s="42"/>
    </row>
    <row r="14" spans="1:5" ht="11.25" customHeight="1" x14ac:dyDescent="0.25">
      <c r="A14" s="44" t="s">
        <v>2</v>
      </c>
      <c r="B14" s="47"/>
      <c r="C14" s="47"/>
      <c r="D14" s="47"/>
      <c r="E14" s="47"/>
    </row>
    <row r="15" spans="1:5" x14ac:dyDescent="0.25">
      <c r="A15" s="42" t="s">
        <v>56</v>
      </c>
      <c r="B15" s="42"/>
      <c r="C15" s="42"/>
      <c r="D15" s="42"/>
      <c r="E15" s="42"/>
    </row>
    <row r="16" spans="1:5" ht="10.5" customHeight="1" x14ac:dyDescent="0.25">
      <c r="A16" s="44" t="s">
        <v>16</v>
      </c>
      <c r="B16" s="47"/>
      <c r="C16" s="47"/>
      <c r="D16" s="47"/>
      <c r="E16" s="47"/>
    </row>
    <row r="17" spans="1:8" ht="30.75" customHeight="1" x14ac:dyDescent="0.25">
      <c r="A17" s="42" t="s">
        <v>17</v>
      </c>
      <c r="B17" s="42"/>
      <c r="C17" s="42"/>
      <c r="D17" s="42"/>
      <c r="E17" s="42"/>
    </row>
    <row r="18" spans="1:8" ht="63.75" customHeight="1" x14ac:dyDescent="0.25">
      <c r="A18" s="42" t="s">
        <v>25</v>
      </c>
      <c r="B18" s="42"/>
      <c r="C18" s="42"/>
      <c r="D18" s="42"/>
      <c r="E18" s="42"/>
    </row>
    <row r="19" spans="1:8" ht="33.75" customHeight="1" x14ac:dyDescent="0.25">
      <c r="A19" s="43" t="s">
        <v>26</v>
      </c>
      <c r="B19" s="43"/>
      <c r="C19" s="43"/>
      <c r="D19" s="43"/>
      <c r="E19" s="43"/>
    </row>
    <row r="20" spans="1:8" x14ac:dyDescent="0.25">
      <c r="A20" s="43"/>
      <c r="B20" s="43"/>
      <c r="C20" s="43"/>
      <c r="D20" s="43"/>
      <c r="E20" s="43"/>
      <c r="F20" s="2">
        <v>2106.6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6" t="s">
        <v>39</v>
      </c>
      <c r="B22" s="8" t="s">
        <v>37</v>
      </c>
      <c r="C22" s="3" t="s">
        <v>4</v>
      </c>
      <c r="D22" s="3">
        <v>15.85</v>
      </c>
      <c r="E22" s="7">
        <f>D22*F20*G20</f>
        <v>100168.83</v>
      </c>
      <c r="H22" s="16"/>
    </row>
    <row r="23" spans="1:8" x14ac:dyDescent="0.25">
      <c r="A23" s="6" t="s">
        <v>38</v>
      </c>
      <c r="B23" s="8" t="s">
        <v>23</v>
      </c>
      <c r="C23" s="3" t="s">
        <v>4</v>
      </c>
      <c r="D23" s="3">
        <v>6.06</v>
      </c>
      <c r="E23" s="7">
        <f>D23*F20*G20</f>
        <v>38297.987999999998</v>
      </c>
      <c r="H23" s="16"/>
    </row>
    <row r="24" spans="1:8" ht="30" x14ac:dyDescent="0.25">
      <c r="A24" s="6" t="s">
        <v>44</v>
      </c>
      <c r="B24" s="8" t="s">
        <v>68</v>
      </c>
      <c r="C24" s="3" t="s">
        <v>29</v>
      </c>
      <c r="D24" s="3"/>
      <c r="E24" s="7">
        <v>0</v>
      </c>
      <c r="H24" s="16"/>
    </row>
    <row r="25" spans="1:8" x14ac:dyDescent="0.25">
      <c r="A25" s="6" t="s">
        <v>47</v>
      </c>
      <c r="B25" s="8" t="s">
        <v>68</v>
      </c>
      <c r="C25" s="3" t="s">
        <v>29</v>
      </c>
      <c r="D25" s="3"/>
      <c r="E25" s="24">
        <v>5669.65</v>
      </c>
      <c r="H25" s="16"/>
    </row>
    <row r="26" spans="1:8" x14ac:dyDescent="0.25">
      <c r="A26" s="6" t="s">
        <v>46</v>
      </c>
      <c r="B26" s="8" t="s">
        <v>68</v>
      </c>
      <c r="C26" s="3" t="s">
        <v>29</v>
      </c>
      <c r="D26" s="3"/>
      <c r="E26" s="24">
        <v>4529.42</v>
      </c>
      <c r="H26" s="16"/>
    </row>
    <row r="27" spans="1:8" x14ac:dyDescent="0.25">
      <c r="A27" s="6" t="s">
        <v>45</v>
      </c>
      <c r="B27" s="8" t="s">
        <v>68</v>
      </c>
      <c r="C27" s="3" t="s">
        <v>29</v>
      </c>
      <c r="D27" s="3"/>
      <c r="E27" s="23">
        <v>560.04999999999995</v>
      </c>
      <c r="H27" s="16"/>
    </row>
    <row r="28" spans="1:8" x14ac:dyDescent="0.25">
      <c r="A28" s="6" t="s">
        <v>48</v>
      </c>
      <c r="B28" s="8" t="s">
        <v>68</v>
      </c>
      <c r="C28" s="3" t="s">
        <v>29</v>
      </c>
      <c r="D28" s="3"/>
      <c r="E28" s="24">
        <v>1949.23</v>
      </c>
      <c r="H28" s="16"/>
    </row>
    <row r="29" spans="1:8" x14ac:dyDescent="0.25">
      <c r="A29" s="6" t="s">
        <v>27</v>
      </c>
      <c r="B29" s="8" t="s">
        <v>68</v>
      </c>
      <c r="C29" s="3" t="s">
        <v>29</v>
      </c>
      <c r="D29" s="3"/>
      <c r="E29" s="7">
        <v>4753.6899999999996</v>
      </c>
      <c r="H29" s="16"/>
    </row>
    <row r="30" spans="1:8" x14ac:dyDescent="0.25">
      <c r="A30" s="19" t="s">
        <v>77</v>
      </c>
      <c r="B30" s="8" t="s">
        <v>80</v>
      </c>
      <c r="C30" s="3" t="s">
        <v>51</v>
      </c>
      <c r="D30" s="3">
        <v>8</v>
      </c>
      <c r="E30" s="7">
        <f>D30*260.07</f>
        <v>2080.56</v>
      </c>
      <c r="H30" s="16"/>
    </row>
    <row r="31" spans="1:8" x14ac:dyDescent="0.25">
      <c r="A31" s="31" t="s">
        <v>78</v>
      </c>
      <c r="B31" s="8" t="s">
        <v>80</v>
      </c>
      <c r="C31" s="3" t="s">
        <v>51</v>
      </c>
      <c r="D31" s="3">
        <v>8</v>
      </c>
      <c r="E31" s="7">
        <f t="shared" ref="E31:E32" si="0">D31*260.07</f>
        <v>2080.56</v>
      </c>
      <c r="H31" s="16"/>
    </row>
    <row r="32" spans="1:8" ht="30" x14ac:dyDescent="0.25">
      <c r="A32" s="19" t="s">
        <v>79</v>
      </c>
      <c r="B32" s="8" t="s">
        <v>81</v>
      </c>
      <c r="C32" s="3" t="s">
        <v>51</v>
      </c>
      <c r="D32" s="3">
        <v>1</v>
      </c>
      <c r="E32" s="7">
        <f t="shared" si="0"/>
        <v>260.07</v>
      </c>
      <c r="H32" s="16"/>
    </row>
    <row r="33" spans="1:8" x14ac:dyDescent="0.25">
      <c r="A33" s="19"/>
      <c r="B33" s="8"/>
      <c r="C33" s="3"/>
      <c r="D33" s="3"/>
      <c r="E33" s="7"/>
      <c r="H33" s="16"/>
    </row>
    <row r="34" spans="1:8" s="12" customFormat="1" x14ac:dyDescent="0.25">
      <c r="A34" s="9" t="s">
        <v>30</v>
      </c>
      <c r="B34" s="20"/>
      <c r="C34" s="10"/>
      <c r="D34" s="10"/>
      <c r="E34" s="11">
        <f>SUM(E22:E33)</f>
        <v>160350.04800000001</v>
      </c>
    </row>
    <row r="36" spans="1:8" ht="29.25" customHeight="1" x14ac:dyDescent="0.25">
      <c r="A36" s="49" t="s">
        <v>82</v>
      </c>
      <c r="B36" s="49"/>
      <c r="C36" s="49"/>
      <c r="D36" s="49"/>
      <c r="E36" s="49"/>
    </row>
    <row r="37" spans="1:8" ht="29.25" customHeight="1" x14ac:dyDescent="0.25">
      <c r="A37" s="42" t="s">
        <v>21</v>
      </c>
      <c r="B37" s="42"/>
      <c r="C37" s="42"/>
      <c r="D37" s="42"/>
      <c r="E37" s="42"/>
    </row>
    <row r="38" spans="1:8" x14ac:dyDescent="0.25">
      <c r="A38" s="42" t="s">
        <v>20</v>
      </c>
      <c r="B38" s="42"/>
      <c r="C38" s="42"/>
      <c r="D38" s="42"/>
      <c r="E38" s="42"/>
    </row>
    <row r="39" spans="1:8" ht="29.25" customHeight="1" x14ac:dyDescent="0.25">
      <c r="A39" s="42" t="s">
        <v>31</v>
      </c>
      <c r="B39" s="42"/>
      <c r="C39" s="42"/>
      <c r="D39" s="42"/>
      <c r="E39" s="42"/>
    </row>
    <row r="40" spans="1:8" x14ac:dyDescent="0.25">
      <c r="A40" s="42" t="s">
        <v>18</v>
      </c>
      <c r="B40" s="42"/>
      <c r="C40" s="42"/>
      <c r="D40" s="42"/>
      <c r="E40" s="42"/>
    </row>
    <row r="41" spans="1:8" x14ac:dyDescent="0.25">
      <c r="A41" s="50" t="s">
        <v>5</v>
      </c>
      <c r="B41" s="50"/>
      <c r="C41" s="50"/>
      <c r="D41" s="50"/>
      <c r="E41" s="50"/>
    </row>
    <row r="42" spans="1:8" x14ac:dyDescent="0.25">
      <c r="A42" s="42" t="s">
        <v>18</v>
      </c>
      <c r="B42" s="42"/>
      <c r="C42" s="42"/>
      <c r="D42" s="42"/>
      <c r="E42" s="42"/>
    </row>
    <row r="43" spans="1:8" x14ac:dyDescent="0.25">
      <c r="A43" s="51" t="s">
        <v>61</v>
      </c>
      <c r="B43" s="51"/>
      <c r="C43" s="51"/>
      <c r="D43" s="51"/>
      <c r="E43" s="51"/>
    </row>
    <row r="44" spans="1:8" x14ac:dyDescent="0.25">
      <c r="B44" s="48" t="s">
        <v>19</v>
      </c>
      <c r="C44" s="48"/>
      <c r="D44" s="48"/>
      <c r="E44" s="5" t="s">
        <v>6</v>
      </c>
    </row>
    <row r="45" spans="1:8" x14ac:dyDescent="0.25">
      <c r="A45" s="29"/>
      <c r="B45" s="29"/>
      <c r="C45" s="29"/>
      <c r="D45" s="29"/>
      <c r="E45" s="29"/>
    </row>
    <row r="46" spans="1:8" x14ac:dyDescent="0.25">
      <c r="A46" s="51" t="s">
        <v>50</v>
      </c>
      <c r="B46" s="51"/>
      <c r="C46" s="51"/>
      <c r="D46" s="51"/>
      <c r="E46" s="51"/>
    </row>
    <row r="47" spans="1:8" x14ac:dyDescent="0.25">
      <c r="B47" s="48" t="s">
        <v>19</v>
      </c>
      <c r="C47" s="48"/>
      <c r="D47" s="48"/>
      <c r="E47" s="5" t="s">
        <v>6</v>
      </c>
    </row>
    <row r="49" spans="1:2" x14ac:dyDescent="0.25">
      <c r="A49" s="17" t="s">
        <v>52</v>
      </c>
    </row>
    <row r="50" spans="1:2" x14ac:dyDescent="0.25">
      <c r="A50" s="12" t="s">
        <v>32</v>
      </c>
    </row>
    <row r="51" spans="1:2" x14ac:dyDescent="0.25">
      <c r="A51" s="2" t="s">
        <v>36</v>
      </c>
      <c r="B51" s="13">
        <f>'2кв'!B59</f>
        <v>-18212.988000000012</v>
      </c>
    </row>
    <row r="52" spans="1:2" x14ac:dyDescent="0.25">
      <c r="A52" s="28" t="s">
        <v>83</v>
      </c>
      <c r="B52" s="14"/>
    </row>
    <row r="53" spans="1:2" x14ac:dyDescent="0.25">
      <c r="A53" s="2" t="s">
        <v>33</v>
      </c>
      <c r="B53" s="14">
        <v>180445.82</v>
      </c>
    </row>
    <row r="54" spans="1:2" x14ac:dyDescent="0.25">
      <c r="A54" s="2" t="s">
        <v>42</v>
      </c>
      <c r="B54" s="14">
        <f>350*3</f>
        <v>1050</v>
      </c>
    </row>
    <row r="55" spans="1:2" x14ac:dyDescent="0.25">
      <c r="A55" s="2" t="s">
        <v>40</v>
      </c>
      <c r="B55" s="21">
        <f>3*330</f>
        <v>990</v>
      </c>
    </row>
    <row r="56" spans="1:2" x14ac:dyDescent="0.25">
      <c r="A56" s="2" t="s">
        <v>43</v>
      </c>
      <c r="B56" s="21">
        <f>3*150</f>
        <v>450</v>
      </c>
    </row>
    <row r="57" spans="1:2" x14ac:dyDescent="0.25">
      <c r="A57" s="2" t="s">
        <v>34</v>
      </c>
      <c r="B57" s="14">
        <f>E34</f>
        <v>160350.04800000001</v>
      </c>
    </row>
    <row r="58" spans="1:2" x14ac:dyDescent="0.25">
      <c r="A58" s="15" t="s">
        <v>35</v>
      </c>
      <c r="B58" s="18">
        <f>B51+B53+B54+B55+B56-B57</f>
        <v>4372.7839999999851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7:D47"/>
    <mergeCell ref="A20:E20"/>
    <mergeCell ref="A36:E36"/>
    <mergeCell ref="A37:E37"/>
    <mergeCell ref="A38:E38"/>
    <mergeCell ref="A39:E39"/>
    <mergeCell ref="A40:E40"/>
    <mergeCell ref="A41:E41"/>
    <mergeCell ref="A42:E42"/>
    <mergeCell ref="A43:E43"/>
    <mergeCell ref="B44:D44"/>
    <mergeCell ref="A46:E4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23" zoomScaleSheetLayoutView="100" workbookViewId="0">
      <selection activeCell="A25" sqref="A25:A28"/>
    </sheetView>
  </sheetViews>
  <sheetFormatPr defaultColWidth="9.140625" defaultRowHeight="15" x14ac:dyDescent="0.25"/>
  <cols>
    <col min="1" max="1" width="35.140625" style="2" customWidth="1"/>
    <col min="2" max="2" width="20.28515625" style="2" customWidth="1"/>
    <col min="3" max="3" width="13" style="2" customWidth="1"/>
    <col min="4" max="4" width="13.5703125" style="2" customWidth="1"/>
    <col min="5" max="5" width="14.140625" style="2" customWidth="1"/>
    <col min="6" max="7" width="9.140625" style="2"/>
    <col min="8" max="8" width="12.85546875" style="2" customWidth="1"/>
    <col min="9" max="16384" width="9.140625" style="2"/>
  </cols>
  <sheetData>
    <row r="1" spans="1:5" ht="15.75" x14ac:dyDescent="0.25">
      <c r="A1" s="37" t="s">
        <v>11</v>
      </c>
      <c r="B1" s="37"/>
      <c r="C1" s="37"/>
      <c r="D1" s="37"/>
      <c r="E1" s="37"/>
    </row>
    <row r="2" spans="1:5" ht="33.75" customHeight="1" x14ac:dyDescent="0.25">
      <c r="A2" s="38" t="s">
        <v>12</v>
      </c>
      <c r="B2" s="39"/>
      <c r="C2" s="39"/>
      <c r="D2" s="39"/>
      <c r="E2" s="39"/>
    </row>
    <row r="3" spans="1:5" x14ac:dyDescent="0.25">
      <c r="A3" s="40" t="s">
        <v>84</v>
      </c>
      <c r="B3" s="40"/>
      <c r="C3" s="40"/>
      <c r="D3" s="40"/>
      <c r="E3" s="40"/>
    </row>
    <row r="4" spans="1:5" s="1" customFormat="1" ht="15.75" customHeight="1" x14ac:dyDescent="0.25">
      <c r="A4" s="22" t="s">
        <v>13</v>
      </c>
      <c r="B4" s="4"/>
      <c r="C4" s="4"/>
      <c r="D4" s="52"/>
      <c r="E4" s="52" t="s">
        <v>85</v>
      </c>
    </row>
    <row r="5" spans="1:5" x14ac:dyDescent="0.25">
      <c r="A5" s="35"/>
      <c r="B5" s="4"/>
      <c r="C5" s="4"/>
      <c r="D5" s="4"/>
      <c r="E5" s="4"/>
    </row>
    <row r="6" spans="1:5" x14ac:dyDescent="0.25">
      <c r="A6" s="42" t="s">
        <v>0</v>
      </c>
      <c r="B6" s="42"/>
      <c r="C6" s="42"/>
      <c r="D6" s="42"/>
      <c r="E6" s="42"/>
    </row>
    <row r="7" spans="1:5" x14ac:dyDescent="0.25">
      <c r="A7" s="36" t="s">
        <v>24</v>
      </c>
      <c r="B7" s="36"/>
      <c r="C7" s="36"/>
      <c r="D7" s="36"/>
      <c r="E7" s="36"/>
    </row>
    <row r="8" spans="1:5" x14ac:dyDescent="0.25">
      <c r="A8" s="44" t="s">
        <v>1</v>
      </c>
      <c r="B8" s="44"/>
      <c r="C8" s="44"/>
      <c r="D8" s="44"/>
      <c r="E8" s="44"/>
    </row>
    <row r="9" spans="1:5" x14ac:dyDescent="0.25">
      <c r="A9" s="42" t="s">
        <v>55</v>
      </c>
      <c r="B9" s="42"/>
      <c r="C9" s="42"/>
      <c r="D9" s="42"/>
      <c r="E9" s="42"/>
    </row>
    <row r="10" spans="1:5" ht="25.5" customHeight="1" x14ac:dyDescent="0.25">
      <c r="A10" s="45" t="s">
        <v>14</v>
      </c>
      <c r="B10" s="46"/>
      <c r="C10" s="46"/>
      <c r="D10" s="46"/>
      <c r="E10" s="46"/>
    </row>
    <row r="11" spans="1:5" ht="30" customHeight="1" x14ac:dyDescent="0.25">
      <c r="A11" s="42" t="s">
        <v>49</v>
      </c>
      <c r="B11" s="42"/>
      <c r="C11" s="42"/>
      <c r="D11" s="42"/>
      <c r="E11" s="42"/>
    </row>
    <row r="12" spans="1:5" x14ac:dyDescent="0.25">
      <c r="A12" s="44" t="s">
        <v>15</v>
      </c>
      <c r="B12" s="47"/>
      <c r="C12" s="47"/>
      <c r="D12" s="47"/>
      <c r="E12" s="47"/>
    </row>
    <row r="13" spans="1:5" x14ac:dyDescent="0.25">
      <c r="A13" s="42" t="s">
        <v>22</v>
      </c>
      <c r="B13" s="42"/>
      <c r="C13" s="42"/>
      <c r="D13" s="42"/>
      <c r="E13" s="42"/>
    </row>
    <row r="14" spans="1:5" ht="11.25" customHeight="1" x14ac:dyDescent="0.25">
      <c r="A14" s="44" t="s">
        <v>2</v>
      </c>
      <c r="B14" s="47"/>
      <c r="C14" s="47"/>
      <c r="D14" s="47"/>
      <c r="E14" s="47"/>
    </row>
    <row r="15" spans="1:5" x14ac:dyDescent="0.25">
      <c r="A15" s="42" t="s">
        <v>56</v>
      </c>
      <c r="B15" s="42"/>
      <c r="C15" s="42"/>
      <c r="D15" s="42"/>
      <c r="E15" s="42"/>
    </row>
    <row r="16" spans="1:5" ht="10.5" customHeight="1" x14ac:dyDescent="0.25">
      <c r="A16" s="44" t="s">
        <v>16</v>
      </c>
      <c r="B16" s="47"/>
      <c r="C16" s="47"/>
      <c r="D16" s="47"/>
      <c r="E16" s="47"/>
    </row>
    <row r="17" spans="1:8" ht="30.75" customHeight="1" x14ac:dyDescent="0.25">
      <c r="A17" s="42" t="s">
        <v>17</v>
      </c>
      <c r="B17" s="42"/>
      <c r="C17" s="42"/>
      <c r="D17" s="42"/>
      <c r="E17" s="42"/>
    </row>
    <row r="18" spans="1:8" ht="63.75" customHeight="1" x14ac:dyDescent="0.25">
      <c r="A18" s="42" t="s">
        <v>25</v>
      </c>
      <c r="B18" s="42"/>
      <c r="C18" s="42"/>
      <c r="D18" s="42"/>
      <c r="E18" s="42"/>
    </row>
    <row r="19" spans="1:8" ht="33.75" customHeight="1" x14ac:dyDescent="0.25">
      <c r="A19" s="43" t="s">
        <v>26</v>
      </c>
      <c r="B19" s="43"/>
      <c r="C19" s="43"/>
      <c r="D19" s="43"/>
      <c r="E19" s="43"/>
    </row>
    <row r="20" spans="1:8" x14ac:dyDescent="0.25">
      <c r="A20" s="43"/>
      <c r="B20" s="43"/>
      <c r="C20" s="43"/>
      <c r="D20" s="43"/>
      <c r="E20" s="43"/>
      <c r="F20" s="2">
        <v>2106.6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6" t="s">
        <v>39</v>
      </c>
      <c r="B22" s="8" t="s">
        <v>37</v>
      </c>
      <c r="C22" s="3" t="s">
        <v>4</v>
      </c>
      <c r="D22" s="3">
        <v>15.85</v>
      </c>
      <c r="E22" s="7">
        <f>D22*F20*G20</f>
        <v>100168.83</v>
      </c>
      <c r="H22" s="16"/>
    </row>
    <row r="23" spans="1:8" x14ac:dyDescent="0.25">
      <c r="A23" s="6" t="s">
        <v>38</v>
      </c>
      <c r="B23" s="8" t="s">
        <v>23</v>
      </c>
      <c r="C23" s="3" t="s">
        <v>4</v>
      </c>
      <c r="D23" s="3">
        <v>6.06</v>
      </c>
      <c r="E23" s="7">
        <f>D23*F20*G20</f>
        <v>38297.987999999998</v>
      </c>
      <c r="H23" s="16"/>
    </row>
    <row r="24" spans="1:8" ht="30" x14ac:dyDescent="0.25">
      <c r="A24" s="6" t="s">
        <v>44</v>
      </c>
      <c r="B24" s="8" t="s">
        <v>86</v>
      </c>
      <c r="C24" s="3" t="s">
        <v>29</v>
      </c>
      <c r="D24" s="3"/>
      <c r="E24" s="7">
        <v>0</v>
      </c>
      <c r="H24" s="16"/>
    </row>
    <row r="25" spans="1:8" x14ac:dyDescent="0.25">
      <c r="A25" s="6" t="s">
        <v>47</v>
      </c>
      <c r="B25" s="8" t="s">
        <v>86</v>
      </c>
      <c r="C25" s="3" t="s">
        <v>29</v>
      </c>
      <c r="D25" s="3"/>
      <c r="E25" s="24">
        <v>6620.25</v>
      </c>
      <c r="H25" s="16"/>
    </row>
    <row r="26" spans="1:8" x14ac:dyDescent="0.25">
      <c r="A26" s="6" t="s">
        <v>46</v>
      </c>
      <c r="B26" s="8" t="s">
        <v>86</v>
      </c>
      <c r="C26" s="3" t="s">
        <v>29</v>
      </c>
      <c r="D26" s="3"/>
      <c r="E26" s="24">
        <v>9493.02</v>
      </c>
      <c r="H26" s="16"/>
    </row>
    <row r="27" spans="1:8" x14ac:dyDescent="0.25">
      <c r="A27" s="6" t="s">
        <v>45</v>
      </c>
      <c r="B27" s="8" t="s">
        <v>86</v>
      </c>
      <c r="C27" s="3" t="s">
        <v>29</v>
      </c>
      <c r="D27" s="3"/>
      <c r="E27" s="23">
        <v>0</v>
      </c>
      <c r="H27" s="16"/>
    </row>
    <row r="28" spans="1:8" x14ac:dyDescent="0.25">
      <c r="A28" s="6" t="s">
        <v>48</v>
      </c>
      <c r="B28" s="8" t="s">
        <v>86</v>
      </c>
      <c r="C28" s="3" t="s">
        <v>29</v>
      </c>
      <c r="D28" s="3"/>
      <c r="E28" s="24">
        <v>2252.4499999999998</v>
      </c>
      <c r="H28" s="16"/>
    </row>
    <row r="29" spans="1:8" x14ac:dyDescent="0.25">
      <c r="A29" s="6" t="s">
        <v>27</v>
      </c>
      <c r="B29" s="8" t="s">
        <v>86</v>
      </c>
      <c r="C29" s="3" t="s">
        <v>29</v>
      </c>
      <c r="D29" s="3"/>
      <c r="E29" s="7">
        <v>2251</v>
      </c>
      <c r="H29" s="16"/>
    </row>
    <row r="30" spans="1:8" x14ac:dyDescent="0.25">
      <c r="A30" s="19" t="s">
        <v>88</v>
      </c>
      <c r="B30" s="8" t="s">
        <v>87</v>
      </c>
      <c r="C30" s="3" t="s">
        <v>51</v>
      </c>
      <c r="D30" s="3">
        <v>4</v>
      </c>
      <c r="E30" s="7">
        <f>D30*260.07</f>
        <v>1040.28</v>
      </c>
      <c r="H30" s="16"/>
    </row>
    <row r="31" spans="1:8" x14ac:dyDescent="0.25">
      <c r="A31" s="19"/>
      <c r="B31" s="8"/>
      <c r="C31" s="3"/>
      <c r="D31" s="3"/>
      <c r="E31" s="7"/>
      <c r="H31" s="16"/>
    </row>
    <row r="32" spans="1:8" s="12" customFormat="1" x14ac:dyDescent="0.25">
      <c r="A32" s="9" t="s">
        <v>30</v>
      </c>
      <c r="B32" s="20"/>
      <c r="C32" s="10"/>
      <c r="D32" s="10"/>
      <c r="E32" s="11">
        <f>SUM(E22:E31)</f>
        <v>160123.818</v>
      </c>
    </row>
    <row r="34" spans="1:5" ht="29.25" customHeight="1" x14ac:dyDescent="0.25">
      <c r="A34" s="49" t="s">
        <v>89</v>
      </c>
      <c r="B34" s="49"/>
      <c r="C34" s="49"/>
      <c r="D34" s="49"/>
      <c r="E34" s="49"/>
    </row>
    <row r="35" spans="1:5" ht="29.25" customHeight="1" x14ac:dyDescent="0.25">
      <c r="A35" s="42" t="s">
        <v>21</v>
      </c>
      <c r="B35" s="42"/>
      <c r="C35" s="42"/>
      <c r="D35" s="42"/>
      <c r="E35" s="42"/>
    </row>
    <row r="36" spans="1:5" x14ac:dyDescent="0.25">
      <c r="A36" s="42" t="s">
        <v>20</v>
      </c>
      <c r="B36" s="42"/>
      <c r="C36" s="42"/>
      <c r="D36" s="42"/>
      <c r="E36" s="42"/>
    </row>
    <row r="37" spans="1:5" ht="29.25" customHeight="1" x14ac:dyDescent="0.25">
      <c r="A37" s="42" t="s">
        <v>31</v>
      </c>
      <c r="B37" s="42"/>
      <c r="C37" s="42"/>
      <c r="D37" s="42"/>
      <c r="E37" s="42"/>
    </row>
    <row r="38" spans="1:5" x14ac:dyDescent="0.25">
      <c r="A38" s="42" t="s">
        <v>18</v>
      </c>
      <c r="B38" s="42"/>
      <c r="C38" s="42"/>
      <c r="D38" s="42"/>
      <c r="E38" s="42"/>
    </row>
    <row r="39" spans="1:5" x14ac:dyDescent="0.25">
      <c r="A39" s="50" t="s">
        <v>5</v>
      </c>
      <c r="B39" s="50"/>
      <c r="C39" s="50"/>
      <c r="D39" s="50"/>
      <c r="E39" s="50"/>
    </row>
    <row r="40" spans="1:5" x14ac:dyDescent="0.25">
      <c r="A40" s="42" t="s">
        <v>18</v>
      </c>
      <c r="B40" s="42"/>
      <c r="C40" s="42"/>
      <c r="D40" s="42"/>
      <c r="E40" s="42"/>
    </row>
    <row r="41" spans="1:5" x14ac:dyDescent="0.25">
      <c r="A41" s="51" t="s">
        <v>61</v>
      </c>
      <c r="B41" s="51"/>
      <c r="C41" s="51"/>
      <c r="D41" s="51"/>
      <c r="E41" s="51"/>
    </row>
    <row r="42" spans="1:5" x14ac:dyDescent="0.25">
      <c r="B42" s="48" t="s">
        <v>19</v>
      </c>
      <c r="C42" s="48"/>
      <c r="D42" s="48"/>
      <c r="E42" s="5" t="s">
        <v>6</v>
      </c>
    </row>
    <row r="43" spans="1:5" x14ac:dyDescent="0.25">
      <c r="A43" s="34"/>
      <c r="B43" s="34"/>
      <c r="C43" s="34"/>
      <c r="D43" s="34"/>
      <c r="E43" s="34"/>
    </row>
    <row r="44" spans="1:5" x14ac:dyDescent="0.25">
      <c r="A44" s="51" t="s">
        <v>50</v>
      </c>
      <c r="B44" s="51"/>
      <c r="C44" s="51"/>
      <c r="D44" s="51"/>
      <c r="E44" s="51"/>
    </row>
    <row r="45" spans="1:5" x14ac:dyDescent="0.25">
      <c r="B45" s="48" t="s">
        <v>19</v>
      </c>
      <c r="C45" s="48"/>
      <c r="D45" s="48"/>
      <c r="E45" s="5" t="s">
        <v>6</v>
      </c>
    </row>
    <row r="47" spans="1:5" x14ac:dyDescent="0.25">
      <c r="A47" s="17" t="s">
        <v>52</v>
      </c>
    </row>
    <row r="48" spans="1:5" x14ac:dyDescent="0.25">
      <c r="A48" s="12" t="s">
        <v>32</v>
      </c>
    </row>
    <row r="49" spans="1:2" x14ac:dyDescent="0.25">
      <c r="A49" s="2" t="s">
        <v>36</v>
      </c>
      <c r="B49" s="13">
        <f>'3кв'!B58</f>
        <v>4372.7839999999851</v>
      </c>
    </row>
    <row r="50" spans="1:2" x14ac:dyDescent="0.25">
      <c r="A50" s="33" t="s">
        <v>90</v>
      </c>
      <c r="B50" s="14"/>
    </row>
    <row r="51" spans="1:2" x14ac:dyDescent="0.25">
      <c r="A51" s="2" t="s">
        <v>33</v>
      </c>
      <c r="B51" s="14">
        <v>178369.35</v>
      </c>
    </row>
    <row r="52" spans="1:2" x14ac:dyDescent="0.25">
      <c r="A52" s="2" t="s">
        <v>42</v>
      </c>
      <c r="B52" s="14">
        <f>350*3</f>
        <v>1050</v>
      </c>
    </row>
    <row r="53" spans="1:2" x14ac:dyDescent="0.25">
      <c r="A53" s="2" t="s">
        <v>40</v>
      </c>
      <c r="B53" s="14">
        <f>3*330</f>
        <v>990</v>
      </c>
    </row>
    <row r="54" spans="1:2" x14ac:dyDescent="0.25">
      <c r="A54" s="2" t="s">
        <v>43</v>
      </c>
      <c r="B54" s="14">
        <f>3*150</f>
        <v>450</v>
      </c>
    </row>
    <row r="55" spans="1:2" x14ac:dyDescent="0.25">
      <c r="A55" s="2" t="s">
        <v>34</v>
      </c>
      <c r="B55" s="14">
        <f>E32</f>
        <v>160123.818</v>
      </c>
    </row>
    <row r="56" spans="1:2" x14ac:dyDescent="0.25">
      <c r="A56" s="15" t="s">
        <v>35</v>
      </c>
      <c r="B56" s="18">
        <f>B49+B51+B52+B53+B54-B55</f>
        <v>25108.315999999992</v>
      </c>
    </row>
  </sheetData>
  <mergeCells count="29">
    <mergeCell ref="A39:E39"/>
    <mergeCell ref="A40:E40"/>
    <mergeCell ref="A41:E41"/>
    <mergeCell ref="B42:D42"/>
    <mergeCell ref="A44:E44"/>
    <mergeCell ref="B45:D45"/>
    <mergeCell ref="A20:E20"/>
    <mergeCell ref="A34:E34"/>
    <mergeCell ref="A35:E35"/>
    <mergeCell ref="A36:E36"/>
    <mergeCell ref="A37:E37"/>
    <mergeCell ref="A38:E38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view="pageBreakPreview" topLeftCell="A16" zoomScaleSheetLayoutView="100" workbookViewId="0">
      <selection activeCell="E29" sqref="E29"/>
    </sheetView>
  </sheetViews>
  <sheetFormatPr defaultRowHeight="15" x14ac:dyDescent="0.25"/>
  <cols>
    <col min="1" max="1" width="10.5703125" customWidth="1"/>
    <col min="2" max="2" width="54.28515625" customWidth="1"/>
    <col min="3" max="3" width="16.140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53" t="s">
        <v>91</v>
      </c>
      <c r="B1" s="53"/>
      <c r="C1" s="53"/>
      <c r="D1" s="54"/>
    </row>
    <row r="2" spans="1:4" ht="15.75" x14ac:dyDescent="0.25">
      <c r="A2" s="55" t="s">
        <v>92</v>
      </c>
      <c r="B2" s="55"/>
      <c r="C2" s="55"/>
      <c r="D2" s="56"/>
    </row>
    <row r="3" spans="1:4" ht="15.75" x14ac:dyDescent="0.25">
      <c r="A3" s="55" t="s">
        <v>93</v>
      </c>
      <c r="B3" s="55"/>
      <c r="C3" s="55"/>
      <c r="D3" s="56"/>
    </row>
    <row r="4" spans="1:4" ht="15.75" x14ac:dyDescent="0.25">
      <c r="A4" s="53" t="s">
        <v>116</v>
      </c>
      <c r="B4" s="53"/>
      <c r="C4" s="53"/>
      <c r="D4" s="54"/>
    </row>
    <row r="5" spans="1:4" ht="15.75" x14ac:dyDescent="0.25">
      <c r="A5" s="57"/>
      <c r="B5" s="57"/>
      <c r="C5" s="57"/>
      <c r="D5" s="1"/>
    </row>
    <row r="6" spans="1:4" ht="15.75" x14ac:dyDescent="0.25">
      <c r="A6" s="56"/>
      <c r="B6" s="58" t="s">
        <v>94</v>
      </c>
      <c r="C6" s="59">
        <f>'1кв'!B50</f>
        <v>28155.8</v>
      </c>
      <c r="D6" s="60"/>
    </row>
    <row r="7" spans="1:4" ht="15.75" x14ac:dyDescent="0.25">
      <c r="A7" s="61" t="s">
        <v>95</v>
      </c>
      <c r="B7" s="58" t="s">
        <v>117</v>
      </c>
      <c r="C7" s="59"/>
      <c r="D7" s="60"/>
    </row>
    <row r="8" spans="1:4" ht="15.75" x14ac:dyDescent="0.25">
      <c r="A8" s="56"/>
      <c r="B8" s="62" t="s">
        <v>96</v>
      </c>
      <c r="C8" s="59"/>
      <c r="D8" s="60"/>
    </row>
    <row r="9" spans="1:4" ht="15.75" x14ac:dyDescent="0.25">
      <c r="A9" s="56"/>
      <c r="B9" s="6" t="s">
        <v>120</v>
      </c>
      <c r="C9" s="59"/>
      <c r="D9" s="60"/>
    </row>
    <row r="10" spans="1:4" ht="15.75" x14ac:dyDescent="0.25">
      <c r="A10" s="56"/>
      <c r="B10" s="6" t="s">
        <v>121</v>
      </c>
      <c r="C10" s="59"/>
      <c r="D10" s="60"/>
    </row>
    <row r="11" spans="1:4" ht="15.75" x14ac:dyDescent="0.25">
      <c r="A11" s="56"/>
      <c r="B11" s="6" t="s">
        <v>119</v>
      </c>
      <c r="C11" s="59"/>
      <c r="D11" s="60"/>
    </row>
    <row r="12" spans="1:4" ht="15.75" x14ac:dyDescent="0.25">
      <c r="A12" s="56"/>
      <c r="B12" s="6" t="s">
        <v>118</v>
      </c>
      <c r="C12" s="59"/>
      <c r="D12" s="60"/>
    </row>
    <row r="13" spans="1:4" ht="15.75" x14ac:dyDescent="0.25">
      <c r="B13" s="63" t="s">
        <v>97</v>
      </c>
      <c r="C13" s="64">
        <f>'1кв'!B52+'2кв'!B54+'3кв'!B53+'4кв'!B51</f>
        <v>693169.04</v>
      </c>
      <c r="D13" s="65"/>
    </row>
    <row r="14" spans="1:4" ht="30" x14ac:dyDescent="0.25">
      <c r="B14" s="66" t="s">
        <v>98</v>
      </c>
      <c r="C14" s="64">
        <f>'1кв'!B53+'2кв'!B55+'3кв'!B54+'4кв'!B52</f>
        <v>4200</v>
      </c>
      <c r="D14" s="65"/>
    </row>
    <row r="15" spans="1:4" ht="30" x14ac:dyDescent="0.25">
      <c r="B15" s="66" t="s">
        <v>100</v>
      </c>
      <c r="C15" s="64">
        <f>'1кв'!B54+'2кв'!B56+'3кв'!B55+'4кв'!B53</f>
        <v>3960</v>
      </c>
      <c r="D15" s="65"/>
    </row>
    <row r="16" spans="1:4" ht="30" x14ac:dyDescent="0.25">
      <c r="A16" s="61"/>
      <c r="B16" s="66" t="s">
        <v>99</v>
      </c>
      <c r="C16" s="64">
        <f>'1кв'!B55+'2кв'!B57+'3кв'!B56+'4кв'!B54</f>
        <v>1800</v>
      </c>
      <c r="D16" s="65"/>
    </row>
    <row r="17" spans="1:5" ht="15.75" x14ac:dyDescent="0.25">
      <c r="A17" s="67"/>
      <c r="B17" s="63" t="s">
        <v>101</v>
      </c>
      <c r="C17" s="68">
        <f>SUM(C13:C16)</f>
        <v>703129.04</v>
      </c>
      <c r="D17" s="60"/>
    </row>
    <row r="18" spans="1:5" ht="15.75" x14ac:dyDescent="0.25">
      <c r="A18" s="1"/>
      <c r="B18" s="69"/>
      <c r="C18" s="69"/>
      <c r="D18" s="70"/>
    </row>
    <row r="19" spans="1:5" ht="15.75" x14ac:dyDescent="0.25">
      <c r="A19" s="71" t="s">
        <v>102</v>
      </c>
      <c r="B19" s="72" t="s">
        <v>103</v>
      </c>
      <c r="C19" s="73">
        <f>'1кв'!E22+'2кв'!E22+'3кв'!E22+'4кв'!E22</f>
        <v>379314.39600000001</v>
      </c>
      <c r="D19" s="70"/>
    </row>
    <row r="20" spans="1:5" ht="15.75" x14ac:dyDescent="0.25">
      <c r="A20" s="71"/>
      <c r="B20" s="74" t="s">
        <v>38</v>
      </c>
      <c r="C20" s="73">
        <f>'1кв'!E23+'2кв'!E23+'3кв'!E23+'4кв'!E23</f>
        <v>145102.60800000001</v>
      </c>
      <c r="D20" s="70"/>
    </row>
    <row r="21" spans="1:5" ht="15.75" x14ac:dyDescent="0.25">
      <c r="A21" s="71"/>
      <c r="B21" s="74" t="s">
        <v>44</v>
      </c>
      <c r="C21" s="73">
        <f>'1кв'!E24+'2кв'!E24+'3кв'!E24+'4кв'!E24</f>
        <v>0</v>
      </c>
      <c r="D21" s="70"/>
    </row>
    <row r="22" spans="1:5" ht="15.75" x14ac:dyDescent="0.25">
      <c r="A22" s="71"/>
      <c r="B22" s="6" t="s">
        <v>122</v>
      </c>
      <c r="C22" s="73">
        <f>'1кв'!E25+'2кв'!E25+'3кв'!E25+'4кв'!E25</f>
        <v>26708.949999999997</v>
      </c>
      <c r="D22" s="70"/>
    </row>
    <row r="23" spans="1:5" ht="15.75" x14ac:dyDescent="0.25">
      <c r="A23" s="71"/>
      <c r="B23" s="6" t="s">
        <v>123</v>
      </c>
      <c r="C23" s="73">
        <f>'1кв'!E26+'2кв'!E26+'3кв'!E26+'4кв'!E26</f>
        <v>29305.759999999998</v>
      </c>
      <c r="D23" s="70"/>
    </row>
    <row r="24" spans="1:5" ht="15.75" x14ac:dyDescent="0.25">
      <c r="A24" s="71"/>
      <c r="B24" s="6" t="s">
        <v>125</v>
      </c>
      <c r="C24" s="73">
        <f>'1кв'!E27+'2кв'!E27+'3кв'!E27+'4кв'!E27</f>
        <v>2894.24</v>
      </c>
      <c r="D24" s="70"/>
    </row>
    <row r="25" spans="1:5" ht="15.75" x14ac:dyDescent="0.25">
      <c r="A25" s="71"/>
      <c r="B25" s="6" t="s">
        <v>124</v>
      </c>
      <c r="C25" s="73">
        <f>'1кв'!E28+'2кв'!E28+'3кв'!E28+'4кв'!E28</f>
        <v>11354.23</v>
      </c>
      <c r="D25" s="70"/>
    </row>
    <row r="26" spans="1:5" ht="15.75" x14ac:dyDescent="0.25">
      <c r="A26" s="1"/>
      <c r="B26" s="6" t="s">
        <v>27</v>
      </c>
      <c r="C26" s="73">
        <f>'1кв'!E29+'2кв'!E29+'3кв'!E29+'4кв'!E29</f>
        <v>12447.16</v>
      </c>
      <c r="D26" s="70"/>
      <c r="E26" s="75"/>
    </row>
    <row r="27" spans="1:5" ht="15.75" x14ac:dyDescent="0.25">
      <c r="A27" s="71"/>
      <c r="B27" s="76" t="s">
        <v>126</v>
      </c>
      <c r="C27" s="73">
        <f>'1кв'!E30+'2кв'!E31+'2кв'!E32+'2кв'!E33+'3кв'!E30+'3кв'!E31+'3кв'!E32+'4кв'!E30</f>
        <v>12209.64</v>
      </c>
      <c r="D27" s="70"/>
    </row>
    <row r="28" spans="1:5" ht="15.75" x14ac:dyDescent="0.25">
      <c r="A28" s="71"/>
      <c r="B28" s="77" t="s">
        <v>104</v>
      </c>
      <c r="C28" s="73">
        <f>SUM(C30:C32)</f>
        <v>86839.540000000008</v>
      </c>
      <c r="D28" s="70"/>
    </row>
    <row r="29" spans="1:5" ht="15.75" x14ac:dyDescent="0.25">
      <c r="A29" s="71"/>
      <c r="B29" s="62" t="s">
        <v>96</v>
      </c>
      <c r="C29" s="73"/>
      <c r="D29" s="70"/>
    </row>
    <row r="30" spans="1:5" ht="15.75" x14ac:dyDescent="0.25">
      <c r="A30" s="71"/>
      <c r="B30" s="78" t="s">
        <v>127</v>
      </c>
      <c r="C30" s="73">
        <f>'1кв'!E31</f>
        <v>37507.14</v>
      </c>
      <c r="D30" s="70"/>
    </row>
    <row r="31" spans="1:5" ht="15.75" x14ac:dyDescent="0.25">
      <c r="A31" s="71"/>
      <c r="B31" s="78" t="s">
        <v>128</v>
      </c>
      <c r="C31" s="73">
        <f>'2кв'!E30</f>
        <v>49332.4</v>
      </c>
      <c r="D31" s="70"/>
    </row>
    <row r="32" spans="1:5" ht="15.75" x14ac:dyDescent="0.25">
      <c r="A32" s="71"/>
      <c r="B32" s="78"/>
      <c r="C32" s="73"/>
      <c r="D32" s="70"/>
    </row>
    <row r="33" spans="1:5" ht="15.75" x14ac:dyDescent="0.25">
      <c r="A33" s="1"/>
      <c r="B33" s="79" t="s">
        <v>105</v>
      </c>
      <c r="C33" s="80">
        <f>SUM(C19:C28)</f>
        <v>706176.52399999998</v>
      </c>
      <c r="D33" s="70"/>
      <c r="E33" s="75"/>
    </row>
    <row r="34" spans="1:5" ht="15.75" x14ac:dyDescent="0.25">
      <c r="A34" s="1"/>
      <c r="B34" s="81" t="s">
        <v>106</v>
      </c>
      <c r="C34" s="82">
        <f>C6+C17-C33</f>
        <v>25108.316000000108</v>
      </c>
      <c r="D34" s="70"/>
    </row>
    <row r="35" spans="1:5" ht="15.75" x14ac:dyDescent="0.25">
      <c r="A35" s="1"/>
      <c r="B35" s="61"/>
      <c r="C35" s="61"/>
      <c r="D35" s="70"/>
    </row>
    <row r="36" spans="1:5" ht="15.75" x14ac:dyDescent="0.25">
      <c r="A36" s="1"/>
      <c r="B36" s="83" t="s">
        <v>107</v>
      </c>
      <c r="C36" s="83"/>
      <c r="D36" s="70"/>
    </row>
    <row r="37" spans="1:5" ht="15.75" x14ac:dyDescent="0.25">
      <c r="A37" s="1"/>
      <c r="B37" s="83" t="s">
        <v>108</v>
      </c>
      <c r="C37" s="84">
        <v>60626.07</v>
      </c>
      <c r="D37" s="70"/>
    </row>
    <row r="38" spans="1:5" ht="15.75" x14ac:dyDescent="0.25">
      <c r="A38" s="1"/>
      <c r="B38" s="85" t="s">
        <v>109</v>
      </c>
      <c r="C38" s="86">
        <v>70757.570000000007</v>
      </c>
      <c r="D38" s="70"/>
    </row>
    <row r="39" spans="1:5" ht="15.75" x14ac:dyDescent="0.25">
      <c r="A39" s="1"/>
      <c r="B39" s="83" t="s">
        <v>110</v>
      </c>
      <c r="C39" s="87">
        <f>C38-C37</f>
        <v>10131.500000000007</v>
      </c>
      <c r="D39" s="70"/>
    </row>
    <row r="40" spans="1:5" ht="15.75" x14ac:dyDescent="0.25">
      <c r="A40" s="1"/>
      <c r="B40" s="61"/>
      <c r="C40" s="61"/>
      <c r="D40" s="70"/>
    </row>
    <row r="41" spans="1:5" ht="15.75" x14ac:dyDescent="0.25">
      <c r="A41" s="1"/>
      <c r="B41" s="61"/>
      <c r="C41" s="61"/>
      <c r="D41" s="70"/>
    </row>
    <row r="42" spans="1:5" ht="15.75" x14ac:dyDescent="0.25">
      <c r="A42" s="1"/>
      <c r="B42" s="61"/>
      <c r="C42" s="61"/>
      <c r="D42" s="70"/>
    </row>
    <row r="43" spans="1:5" ht="15.75" x14ac:dyDescent="0.25">
      <c r="A43" s="1" t="s">
        <v>111</v>
      </c>
      <c r="B43" s="61" t="s">
        <v>112</v>
      </c>
      <c r="C43" s="61"/>
      <c r="D43" s="70"/>
    </row>
    <row r="44" spans="1:5" ht="15.75" x14ac:dyDescent="0.25">
      <c r="A44" s="1"/>
      <c r="B44" s="61" t="s">
        <v>113</v>
      </c>
      <c r="C44" s="61"/>
      <c r="D44" s="70"/>
    </row>
    <row r="45" spans="1:5" ht="15.75" x14ac:dyDescent="0.25">
      <c r="A45" s="1"/>
      <c r="B45" s="61" t="s">
        <v>114</v>
      </c>
      <c r="C45" s="61"/>
      <c r="D45" s="70"/>
    </row>
    <row r="46" spans="1:5" ht="15.75" x14ac:dyDescent="0.25">
      <c r="A46" s="1"/>
      <c r="B46" s="61"/>
      <c r="C46" s="61"/>
      <c r="D46" s="70"/>
    </row>
    <row r="47" spans="1:5" ht="15.75" x14ac:dyDescent="0.25">
      <c r="A47" s="1"/>
      <c r="B47" s="61"/>
      <c r="C47" s="61"/>
      <c r="D47" s="70"/>
    </row>
    <row r="48" spans="1:5" ht="15.75" x14ac:dyDescent="0.25">
      <c r="A48" s="1"/>
      <c r="B48" s="61" t="s">
        <v>115</v>
      </c>
      <c r="C48" s="61"/>
      <c r="D48" s="70"/>
    </row>
    <row r="49" spans="1:4" ht="15.75" x14ac:dyDescent="0.25">
      <c r="A49" s="1"/>
      <c r="B49" s="61"/>
      <c r="C49" s="61"/>
      <c r="D49" s="70"/>
    </row>
    <row r="50" spans="1:4" ht="15.75" x14ac:dyDescent="0.25">
      <c r="A50" s="1"/>
      <c r="B50" s="61"/>
      <c r="C50" s="61"/>
      <c r="D50" s="70"/>
    </row>
  </sheetData>
  <mergeCells count="6">
    <mergeCell ref="A1:C1"/>
    <mergeCell ref="A2:C2"/>
    <mergeCell ref="A3:C3"/>
    <mergeCell ref="A4:C4"/>
    <mergeCell ref="A5:C5"/>
    <mergeCell ref="B18:C1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2024-02-22T06:51:10Z</dcterms:modified>
</cp:coreProperties>
</file>